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<sst xmlns="http://schemas.openxmlformats.org/spreadsheetml/2006/main" count="141" uniqueCount="84">
  <si>
    <t>№ маршр</t>
  </si>
  <si>
    <t>наименование грузопотока</t>
  </si>
  <si>
    <t>вид перевозимого груза</t>
  </si>
  <si>
    <t>тара</t>
  </si>
  <si>
    <t>объем первозок,Q тыс.т</t>
  </si>
  <si>
    <t>расстояние, L км</t>
  </si>
  <si>
    <t>грузооборот, Р тыс.т/км</t>
  </si>
  <si>
    <t>коэф использования грузоподъемности</t>
  </si>
  <si>
    <t>Б-З</t>
  </si>
  <si>
    <t>Г-З</t>
  </si>
  <si>
    <t>Е-З</t>
  </si>
  <si>
    <t>А-З</t>
  </si>
  <si>
    <t>З-Б</t>
  </si>
  <si>
    <t>З-Ж</t>
  </si>
  <si>
    <t>З-К</t>
  </si>
  <si>
    <t>З-В</t>
  </si>
  <si>
    <t>Д-З</t>
  </si>
  <si>
    <t xml:space="preserve">подшипники </t>
  </si>
  <si>
    <t>поковка</t>
  </si>
  <si>
    <t>режущий инструм</t>
  </si>
  <si>
    <t>стальной прокат</t>
  </si>
  <si>
    <t>готовая продукция</t>
  </si>
  <si>
    <t>пиломатериал</t>
  </si>
  <si>
    <t>дерев ящ, 100кг</t>
  </si>
  <si>
    <t>дерев ящ, 50кг</t>
  </si>
  <si>
    <t>метал сетка, 300кг</t>
  </si>
  <si>
    <t>заводская расфасовка</t>
  </si>
  <si>
    <t>спец тара</t>
  </si>
  <si>
    <t>заводская расфасовка по 3 м3</t>
  </si>
  <si>
    <t>План перевозки транспортного цеха.</t>
  </si>
  <si>
    <t>короткие маршруты</t>
  </si>
  <si>
    <t>длинные маршруты</t>
  </si>
  <si>
    <t>Завод работает 305 дней в 2 смены, тогда</t>
  </si>
  <si>
    <t>Тn=2*(Тсм*tп.з)=2*(8-0,2)=15,6 (ч)</t>
  </si>
  <si>
    <r>
      <t>Lср кор=</t>
    </r>
    <r>
      <rPr>
        <sz val="11"/>
        <color indexed="8"/>
        <rFont val="Calibri"/>
        <family val="2"/>
      </rPr>
      <t>ΣР/ΣQ=48 (км)</t>
    </r>
  </si>
  <si>
    <t>Iср кор=(60+38)/2=49 (км)</t>
  </si>
  <si>
    <t>Iср дл=120,7 (км)</t>
  </si>
  <si>
    <r>
      <t>Lср кор=</t>
    </r>
    <r>
      <rPr>
        <sz val="11"/>
        <color indexed="8"/>
        <rFont val="Calibri"/>
        <family val="2"/>
      </rPr>
      <t>ΣР/ΣQ=116 (км)</t>
    </r>
  </si>
  <si>
    <t>коэф использ грузоподъемн</t>
  </si>
  <si>
    <t>Условн обозначения</t>
  </si>
  <si>
    <t>маршруты движения</t>
  </si>
  <si>
    <t>Единицы измерен</t>
  </si>
  <si>
    <t>Дрг</t>
  </si>
  <si>
    <t>Тн</t>
  </si>
  <si>
    <r>
      <rPr>
        <sz val="12"/>
        <color indexed="8"/>
        <rFont val="Calibri"/>
        <family val="2"/>
      </rPr>
      <t>υ</t>
    </r>
    <r>
      <rPr>
        <sz val="10"/>
        <color indexed="8"/>
        <rFont val="Calibri"/>
        <family val="2"/>
      </rPr>
      <t>т</t>
    </r>
  </si>
  <si>
    <t>g</t>
  </si>
  <si>
    <t>γ</t>
  </si>
  <si>
    <r>
      <rPr>
        <sz val="12"/>
        <color indexed="8"/>
        <rFont val="Calibri"/>
        <family val="2"/>
      </rPr>
      <t>t</t>
    </r>
    <r>
      <rPr>
        <sz val="9"/>
        <color indexed="8"/>
        <rFont val="Calibri"/>
        <family val="2"/>
      </rPr>
      <t>п.р.</t>
    </r>
  </si>
  <si>
    <t>Q</t>
  </si>
  <si>
    <t>Ir</t>
  </si>
  <si>
    <t>Io</t>
  </si>
  <si>
    <t>Iоб</t>
  </si>
  <si>
    <t>to</t>
  </si>
  <si>
    <t>Zo</t>
  </si>
  <si>
    <t>β</t>
  </si>
  <si>
    <t>Icc</t>
  </si>
  <si>
    <t>Alr</t>
  </si>
  <si>
    <t>Alc</t>
  </si>
  <si>
    <t>Aм</t>
  </si>
  <si>
    <t>ч</t>
  </si>
  <si>
    <t>км/ч</t>
  </si>
  <si>
    <t>т</t>
  </si>
  <si>
    <t>-</t>
  </si>
  <si>
    <t>тыс.т</t>
  </si>
  <si>
    <t>км</t>
  </si>
  <si>
    <t>шт</t>
  </si>
  <si>
    <t>to=(Iоб/Vт)+tпр</t>
  </si>
  <si>
    <t>Iоб=L+lг</t>
  </si>
  <si>
    <t>Zo=(Тн-lo/Vт)/to</t>
  </si>
  <si>
    <r>
      <t>Aм=Q/(Дрг*g*</t>
    </r>
    <r>
      <rPr>
        <sz val="11"/>
        <color indexed="8"/>
        <rFont val="Calibri"/>
        <family val="2"/>
      </rPr>
      <t>γ*Zo*nег)</t>
    </r>
  </si>
  <si>
    <t>Alг=Ам*lг*Zo</t>
  </si>
  <si>
    <t>дн</t>
  </si>
  <si>
    <t>Аlc=Ам(Iоб*Zo+ln)</t>
  </si>
  <si>
    <t>lcc=Alc/Aм</t>
  </si>
  <si>
    <t>β=Аlг/Аlс</t>
  </si>
  <si>
    <t>Мз=Ж</t>
  </si>
  <si>
    <t>Мз-Г</t>
  </si>
  <si>
    <t>Мз-А</t>
  </si>
  <si>
    <t>Мз=Д</t>
  </si>
  <si>
    <t>З=Мз</t>
  </si>
  <si>
    <t>Ж-Мз</t>
  </si>
  <si>
    <t>В=Мз</t>
  </si>
  <si>
    <t>Б=Мз</t>
  </si>
  <si>
    <t>Г-Мз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</si>
</sst>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 vertical="distributed"/>
    </xf>
    <xf numFmtId="0" fontId="0" fillId="0" borderId="0" xfId="0" applyAlignment="1">
      <alignment horizontal="center" vertical="distributed"/>
    </xf>
    <xf numFmtId="0" fontId="37" fillId="0" borderId="0" xfId="0" applyFont="1" applyAlignment="1">
      <alignment horizontal="center" vertical="distributed"/>
    </xf>
    <xf numFmtId="0" fontId="37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vertical="justify"/>
    </xf>
    <xf numFmtId="0" fontId="0" fillId="0" borderId="10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38" fillId="0" borderId="10" xfId="0" applyFont="1" applyBorder="1" applyAlignment="1">
      <alignment horizontal="center" vertical="justify"/>
    </xf>
    <xf numFmtId="0" fontId="38" fillId="0" borderId="10" xfId="0" applyFont="1" applyBorder="1" applyAlignment="1">
      <alignment horizontal="center" vertical="justify"/>
    </xf>
    <xf numFmtId="164" fontId="0" fillId="0" borderId="10" xfId="0" applyNumberFormat="1" applyBorder="1" applyAlignment="1">
      <alignment horizontal="center" vertical="justify"/>
    </xf>
    <xf numFmtId="2" fontId="0" fillId="0" borderId="10" xfId="0" applyNumberFormat="1" applyBorder="1" applyAlignment="1">
      <alignment horizontal="center" vertical="justify"/>
    </xf>
    <xf numFmtId="0" fontId="0" fillId="0" borderId="0" xfId="0" applyAlignment="1">
      <alignment horizontal="left" vertical="justify"/>
    </xf>
    <xf numFmtId="0" fontId="0" fillId="0" borderId="12" xfId="0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Font="1" applyBorder="1" applyAlignment="1">
      <alignment horizontal="center" vertical="distributed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0" xfId="0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5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6.421875" style="0" customWidth="1"/>
    <col min="2" max="2" width="12.28125" style="0" bestFit="1" customWidth="1"/>
    <col min="3" max="3" width="15.28125" style="0" bestFit="1" customWidth="1"/>
    <col min="4" max="4" width="11.421875" style="0" customWidth="1"/>
    <col min="5" max="5" width="9.57421875" style="0" customWidth="1"/>
    <col min="6" max="6" width="11.28125" style="0" bestFit="1" customWidth="1"/>
    <col min="7" max="7" width="12.28125" style="0" bestFit="1" customWidth="1"/>
    <col min="8" max="8" width="11.421875" style="0" customWidth="1"/>
  </cols>
  <sheetData>
    <row r="1" spans="1:8" ht="15">
      <c r="A1" s="24" t="s">
        <v>29</v>
      </c>
      <c r="B1" s="24"/>
      <c r="C1" s="24"/>
      <c r="D1" s="24"/>
      <c r="E1" s="24"/>
      <c r="F1" s="24"/>
      <c r="G1" s="24"/>
      <c r="H1" s="24"/>
    </row>
    <row r="2" spans="1:11" ht="35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38</v>
      </c>
      <c r="I2" s="2"/>
      <c r="J2" s="2"/>
      <c r="K2" s="1"/>
    </row>
    <row r="3" spans="1:11" ht="24">
      <c r="A3" s="4">
        <v>1</v>
      </c>
      <c r="B3" s="4" t="s">
        <v>8</v>
      </c>
      <c r="C3" s="4" t="s">
        <v>17</v>
      </c>
      <c r="D3" s="4" t="s">
        <v>23</v>
      </c>
      <c r="E3" s="4">
        <v>6.8</v>
      </c>
      <c r="F3" s="4">
        <v>155</v>
      </c>
      <c r="G3" s="4">
        <v>1054</v>
      </c>
      <c r="H3" s="4">
        <v>0.9</v>
      </c>
      <c r="I3" s="2"/>
      <c r="J3" s="2"/>
      <c r="K3" s="1"/>
    </row>
    <row r="4" spans="1:11" ht="24">
      <c r="A4" s="4">
        <v>2</v>
      </c>
      <c r="B4" s="4" t="s">
        <v>9</v>
      </c>
      <c r="C4" s="4" t="s">
        <v>19</v>
      </c>
      <c r="D4" s="4" t="s">
        <v>24</v>
      </c>
      <c r="E4" s="4">
        <v>13.4</v>
      </c>
      <c r="F4" s="4">
        <v>60</v>
      </c>
      <c r="G4" s="4">
        <v>804</v>
      </c>
      <c r="H4" s="4">
        <v>0.8</v>
      </c>
      <c r="I4" s="2"/>
      <c r="J4" s="2"/>
      <c r="K4" s="1"/>
    </row>
    <row r="5" spans="1:11" ht="24">
      <c r="A5" s="4">
        <v>3</v>
      </c>
      <c r="B5" s="4" t="s">
        <v>10</v>
      </c>
      <c r="C5" s="4" t="s">
        <v>18</v>
      </c>
      <c r="D5" s="4" t="s">
        <v>25</v>
      </c>
      <c r="E5" s="4">
        <v>15.4</v>
      </c>
      <c r="F5" s="4">
        <v>38</v>
      </c>
      <c r="G5" s="4">
        <v>585.2</v>
      </c>
      <c r="H5" s="4">
        <v>1</v>
      </c>
      <c r="I5" s="2"/>
      <c r="J5" s="2"/>
      <c r="K5" s="1"/>
    </row>
    <row r="6" spans="1:11" ht="24">
      <c r="A6" s="4">
        <v>4</v>
      </c>
      <c r="B6" s="4" t="s">
        <v>11</v>
      </c>
      <c r="C6" s="4" t="s">
        <v>20</v>
      </c>
      <c r="D6" s="4" t="s">
        <v>26</v>
      </c>
      <c r="E6" s="4">
        <v>12.5</v>
      </c>
      <c r="F6" s="4">
        <v>120</v>
      </c>
      <c r="G6" s="4">
        <v>1500</v>
      </c>
      <c r="H6" s="4">
        <v>1</v>
      </c>
      <c r="I6" s="2"/>
      <c r="J6" s="2"/>
      <c r="K6" s="1"/>
    </row>
    <row r="7" spans="1:11" ht="24">
      <c r="A7" s="4">
        <v>5</v>
      </c>
      <c r="B7" s="4" t="s">
        <v>12</v>
      </c>
      <c r="C7" s="4" t="s">
        <v>21</v>
      </c>
      <c r="D7" s="4" t="s">
        <v>27</v>
      </c>
      <c r="E7" s="4">
        <v>16.7</v>
      </c>
      <c r="F7" s="4">
        <v>155</v>
      </c>
      <c r="G7" s="4">
        <v>2588.5</v>
      </c>
      <c r="H7" s="4">
        <v>0.7</v>
      </c>
      <c r="I7" s="2"/>
      <c r="J7" s="2"/>
      <c r="K7" s="1"/>
    </row>
    <row r="8" spans="1:11" ht="23.25" customHeight="1">
      <c r="A8" s="4">
        <v>6</v>
      </c>
      <c r="B8" s="4" t="s">
        <v>13</v>
      </c>
      <c r="C8" s="4" t="s">
        <v>21</v>
      </c>
      <c r="D8" s="4" t="s">
        <v>27</v>
      </c>
      <c r="E8" s="4">
        <v>11.8</v>
      </c>
      <c r="F8" s="4">
        <v>84</v>
      </c>
      <c r="G8" s="4">
        <v>991.2</v>
      </c>
      <c r="H8" s="4">
        <v>0.7</v>
      </c>
      <c r="I8" s="2"/>
      <c r="J8" s="2"/>
      <c r="K8" s="1"/>
    </row>
    <row r="9" spans="1:11" ht="24">
      <c r="A9" s="4">
        <v>7</v>
      </c>
      <c r="B9" s="4" t="s">
        <v>14</v>
      </c>
      <c r="C9" s="4" t="s">
        <v>21</v>
      </c>
      <c r="D9" s="4" t="s">
        <v>27</v>
      </c>
      <c r="E9" s="4">
        <v>9.2</v>
      </c>
      <c r="F9" s="4">
        <v>144</v>
      </c>
      <c r="G9" s="4">
        <v>1324.8</v>
      </c>
      <c r="H9" s="4">
        <v>0.7</v>
      </c>
      <c r="I9" s="2"/>
      <c r="J9" s="2"/>
      <c r="K9" s="1"/>
    </row>
    <row r="10" spans="1:11" ht="24">
      <c r="A10" s="4">
        <v>8</v>
      </c>
      <c r="B10" s="4" t="s">
        <v>15</v>
      </c>
      <c r="C10" s="4" t="s">
        <v>21</v>
      </c>
      <c r="D10" s="4" t="s">
        <v>27</v>
      </c>
      <c r="E10" s="4">
        <v>15.3</v>
      </c>
      <c r="F10" s="4">
        <v>97</v>
      </c>
      <c r="G10" s="4">
        <v>1484.1</v>
      </c>
      <c r="H10" s="4">
        <v>0.7</v>
      </c>
      <c r="I10" s="2"/>
      <c r="J10" s="2"/>
      <c r="K10" s="1"/>
    </row>
    <row r="11" spans="1:11" ht="36">
      <c r="A11" s="4">
        <v>9</v>
      </c>
      <c r="B11" s="4" t="s">
        <v>16</v>
      </c>
      <c r="C11" s="4" t="s">
        <v>22</v>
      </c>
      <c r="D11" s="4" t="s">
        <v>28</v>
      </c>
      <c r="E11" s="4">
        <v>22.7</v>
      </c>
      <c r="F11" s="4">
        <v>90</v>
      </c>
      <c r="G11" s="4">
        <v>2043</v>
      </c>
      <c r="H11" s="4">
        <v>0.6</v>
      </c>
      <c r="I11" s="2"/>
      <c r="J11" s="2"/>
      <c r="K11" s="1"/>
    </row>
    <row r="12" spans="1:11" ht="15">
      <c r="A12" s="6"/>
      <c r="B12" s="6"/>
      <c r="C12" s="6"/>
      <c r="D12" s="6"/>
      <c r="E12" s="6"/>
      <c r="F12" s="6"/>
      <c r="G12" s="6"/>
      <c r="H12" s="6"/>
      <c r="I12" s="2"/>
      <c r="J12" s="2"/>
      <c r="K12" s="1"/>
    </row>
    <row r="13" spans="1:11" ht="15" customHeight="1">
      <c r="A13" s="8" t="s">
        <v>32</v>
      </c>
      <c r="B13" s="7"/>
      <c r="C13" s="7"/>
      <c r="D13" s="7"/>
      <c r="E13" s="7"/>
      <c r="F13" s="7"/>
      <c r="G13" s="7"/>
      <c r="H13" s="7"/>
      <c r="I13" s="2"/>
      <c r="J13" s="2"/>
      <c r="K13" s="1"/>
    </row>
    <row r="14" spans="1:11" ht="15">
      <c r="A14" s="8" t="s">
        <v>33</v>
      </c>
      <c r="B14" s="7"/>
      <c r="C14" s="7"/>
      <c r="D14" s="7"/>
      <c r="E14" s="7"/>
      <c r="F14" s="7"/>
      <c r="G14" s="7"/>
      <c r="H14" s="7"/>
      <c r="I14" s="2"/>
      <c r="J14" s="2"/>
      <c r="K14" s="1"/>
    </row>
    <row r="15" spans="1:11" ht="15">
      <c r="A15" s="25" t="s">
        <v>30</v>
      </c>
      <c r="B15" s="25"/>
      <c r="C15" s="25"/>
      <c r="D15" s="25"/>
      <c r="E15" s="25"/>
      <c r="F15" s="25"/>
      <c r="G15" s="25"/>
      <c r="H15" s="25"/>
      <c r="I15" s="2"/>
      <c r="J15" s="2"/>
      <c r="K15" s="1"/>
    </row>
    <row r="16" spans="1:11" ht="6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2"/>
      <c r="J16" s="2"/>
      <c r="K16" s="1"/>
    </row>
    <row r="17" spans="1:11" ht="24">
      <c r="A17" s="4">
        <v>2</v>
      </c>
      <c r="B17" s="4" t="s">
        <v>9</v>
      </c>
      <c r="C17" s="4" t="s">
        <v>19</v>
      </c>
      <c r="D17" s="4" t="s">
        <v>24</v>
      </c>
      <c r="E17" s="4">
        <v>13.4</v>
      </c>
      <c r="F17" s="4">
        <v>60</v>
      </c>
      <c r="G17" s="4">
        <v>804</v>
      </c>
      <c r="H17" s="4">
        <v>0.8</v>
      </c>
      <c r="I17" s="2"/>
      <c r="J17" s="2"/>
      <c r="K17" s="1"/>
    </row>
    <row r="18" spans="1:11" ht="24">
      <c r="A18" s="4">
        <v>3</v>
      </c>
      <c r="B18" s="4" t="s">
        <v>10</v>
      </c>
      <c r="C18" s="4" t="s">
        <v>18</v>
      </c>
      <c r="D18" s="4" t="s">
        <v>25</v>
      </c>
      <c r="E18" s="4">
        <v>15.4</v>
      </c>
      <c r="F18" s="4">
        <v>38</v>
      </c>
      <c r="G18" s="4">
        <v>585.2</v>
      </c>
      <c r="H18" s="4">
        <v>1</v>
      </c>
      <c r="I18" s="2"/>
      <c r="J18" s="2"/>
      <c r="K18" s="1"/>
    </row>
    <row r="19" spans="9:11" ht="15">
      <c r="I19" s="2"/>
      <c r="J19" s="2"/>
      <c r="K19" s="1"/>
    </row>
    <row r="20" spans="1:11" ht="15">
      <c r="A20" t="s">
        <v>35</v>
      </c>
      <c r="I20" s="2"/>
      <c r="J20" s="2"/>
      <c r="K20" s="1"/>
    </row>
    <row r="21" spans="1:11" ht="15">
      <c r="A21" t="s">
        <v>34</v>
      </c>
      <c r="I21" s="2"/>
      <c r="J21" s="2"/>
      <c r="K21" s="1"/>
    </row>
    <row r="22" spans="1:11" ht="15">
      <c r="A22" s="24" t="s">
        <v>31</v>
      </c>
      <c r="B22" s="24"/>
      <c r="C22" s="24"/>
      <c r="D22" s="24"/>
      <c r="E22" s="24"/>
      <c r="F22" s="24"/>
      <c r="G22" s="24"/>
      <c r="H22" s="24"/>
      <c r="I22" s="2"/>
      <c r="J22" s="2"/>
      <c r="K22" s="1"/>
    </row>
    <row r="23" spans="1:11" ht="60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7</v>
      </c>
      <c r="I23" s="2"/>
      <c r="J23" s="2"/>
      <c r="K23" s="1"/>
    </row>
    <row r="24" spans="1:11" ht="24">
      <c r="A24" s="4">
        <v>1</v>
      </c>
      <c r="B24" s="4" t="s">
        <v>8</v>
      </c>
      <c r="C24" s="4" t="s">
        <v>17</v>
      </c>
      <c r="D24" s="4" t="s">
        <v>23</v>
      </c>
      <c r="E24" s="4">
        <v>6.8</v>
      </c>
      <c r="F24" s="4">
        <v>155</v>
      </c>
      <c r="G24" s="4">
        <v>1054</v>
      </c>
      <c r="H24" s="4">
        <v>0.9</v>
      </c>
      <c r="I24" s="2"/>
      <c r="J24" s="2"/>
      <c r="K24" s="1"/>
    </row>
    <row r="25" spans="1:11" ht="24">
      <c r="A25" s="4">
        <v>4</v>
      </c>
      <c r="B25" s="4" t="s">
        <v>11</v>
      </c>
      <c r="C25" s="4" t="s">
        <v>20</v>
      </c>
      <c r="D25" s="4" t="s">
        <v>26</v>
      </c>
      <c r="E25" s="4">
        <v>12.5</v>
      </c>
      <c r="F25" s="4">
        <v>120</v>
      </c>
      <c r="G25" s="4">
        <v>1500</v>
      </c>
      <c r="H25" s="4">
        <v>1</v>
      </c>
      <c r="I25" s="2"/>
      <c r="J25" s="2"/>
      <c r="K25" s="1"/>
    </row>
    <row r="26" spans="1:11" ht="24">
      <c r="A26" s="4">
        <v>5</v>
      </c>
      <c r="B26" s="4" t="s">
        <v>12</v>
      </c>
      <c r="C26" s="4" t="s">
        <v>21</v>
      </c>
      <c r="D26" s="4" t="s">
        <v>27</v>
      </c>
      <c r="E26" s="4">
        <v>16.7</v>
      </c>
      <c r="F26" s="4">
        <v>155</v>
      </c>
      <c r="G26" s="4">
        <v>2588.5</v>
      </c>
      <c r="H26" s="4">
        <v>0.7</v>
      </c>
      <c r="I26" s="2"/>
      <c r="J26" s="2"/>
      <c r="K26" s="1"/>
    </row>
    <row r="27" spans="1:11" ht="24">
      <c r="A27" s="4">
        <v>6</v>
      </c>
      <c r="B27" s="4" t="s">
        <v>13</v>
      </c>
      <c r="C27" s="4" t="s">
        <v>21</v>
      </c>
      <c r="D27" s="4" t="s">
        <v>27</v>
      </c>
      <c r="E27" s="4">
        <v>11.8</v>
      </c>
      <c r="F27" s="4">
        <v>84</v>
      </c>
      <c r="G27" s="4">
        <v>991.2</v>
      </c>
      <c r="H27" s="4">
        <v>0.7</v>
      </c>
      <c r="I27" s="2"/>
      <c r="J27" s="2"/>
      <c r="K27" s="1"/>
    </row>
    <row r="28" spans="1:11" ht="24">
      <c r="A28" s="4">
        <v>7</v>
      </c>
      <c r="B28" s="4" t="s">
        <v>14</v>
      </c>
      <c r="C28" s="4" t="s">
        <v>21</v>
      </c>
      <c r="D28" s="4" t="s">
        <v>27</v>
      </c>
      <c r="E28" s="4">
        <v>9.2</v>
      </c>
      <c r="F28" s="4">
        <v>144</v>
      </c>
      <c r="G28" s="4">
        <v>1324.8</v>
      </c>
      <c r="H28" s="4">
        <v>0.7</v>
      </c>
      <c r="I28" s="2"/>
      <c r="J28" s="2"/>
      <c r="K28" s="1"/>
    </row>
    <row r="29" spans="1:11" ht="24">
      <c r="A29" s="4">
        <v>8</v>
      </c>
      <c r="B29" s="4" t="s">
        <v>15</v>
      </c>
      <c r="C29" s="4" t="s">
        <v>21</v>
      </c>
      <c r="D29" s="4" t="s">
        <v>27</v>
      </c>
      <c r="E29" s="4">
        <v>15.3</v>
      </c>
      <c r="F29" s="4">
        <v>97</v>
      </c>
      <c r="G29" s="4">
        <v>1484.1</v>
      </c>
      <c r="H29" s="4">
        <v>0.7</v>
      </c>
      <c r="I29" s="2"/>
      <c r="J29" s="2"/>
      <c r="K29" s="1"/>
    </row>
    <row r="30" spans="1:11" ht="36">
      <c r="A30" s="4">
        <v>9</v>
      </c>
      <c r="B30" s="4" t="s">
        <v>16</v>
      </c>
      <c r="C30" s="4" t="s">
        <v>22</v>
      </c>
      <c r="D30" s="4" t="s">
        <v>28</v>
      </c>
      <c r="E30" s="4">
        <v>22.7</v>
      </c>
      <c r="F30" s="4">
        <v>90</v>
      </c>
      <c r="G30" s="4">
        <v>2043</v>
      </c>
      <c r="H30" s="4">
        <v>0.6</v>
      </c>
      <c r="I30" s="2"/>
      <c r="J30" s="2"/>
      <c r="K30" s="1"/>
    </row>
    <row r="31" spans="1:11" ht="15">
      <c r="A31" s="3"/>
      <c r="B31" s="3"/>
      <c r="C31" s="3"/>
      <c r="D31" s="3"/>
      <c r="E31" s="3"/>
      <c r="F31" s="3"/>
      <c r="G31" s="3"/>
      <c r="H31" s="3"/>
      <c r="I31" s="2"/>
      <c r="J31" s="2"/>
      <c r="K31" s="1"/>
    </row>
    <row r="32" spans="1:11" ht="15">
      <c r="A32" t="s">
        <v>36</v>
      </c>
      <c r="B32" s="3"/>
      <c r="C32" s="3"/>
      <c r="D32" s="3"/>
      <c r="E32" s="3"/>
      <c r="F32" s="3"/>
      <c r="G32" s="3"/>
      <c r="H32" s="3"/>
      <c r="I32" s="2"/>
      <c r="J32" s="2"/>
      <c r="K32" s="1"/>
    </row>
    <row r="33" spans="1:11" ht="15">
      <c r="A33" t="s">
        <v>37</v>
      </c>
      <c r="B33" s="3"/>
      <c r="C33" s="3"/>
      <c r="D33" s="3"/>
      <c r="E33" s="3"/>
      <c r="F33" s="3"/>
      <c r="G33" s="3"/>
      <c r="H33" s="3"/>
      <c r="I33" s="2"/>
      <c r="J33" s="2"/>
      <c r="K33" s="1"/>
    </row>
    <row r="34" spans="1:11" ht="15">
      <c r="A34" s="3"/>
      <c r="B34" s="3"/>
      <c r="C34" s="3"/>
      <c r="D34" s="3"/>
      <c r="E34" s="3"/>
      <c r="F34" s="3"/>
      <c r="G34" s="3"/>
      <c r="H34" s="3"/>
      <c r="I34" s="2"/>
      <c r="J34" s="2"/>
      <c r="K34" s="1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1"/>
    </row>
  </sheetData>
  <sheetProtection/>
  <mergeCells count="3">
    <mergeCell ref="A1:H1"/>
    <mergeCell ref="A15:H15"/>
    <mergeCell ref="A22:H22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35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6.421875" style="0" customWidth="1"/>
    <col min="2" max="2" width="9.00390625" style="0" customWidth="1"/>
    <col min="3" max="3" width="6.57421875" style="0" bestFit="1" customWidth="1"/>
    <col min="4" max="4" width="8.57421875" style="0" customWidth="1"/>
    <col min="5" max="5" width="6.57421875" style="0" bestFit="1" customWidth="1"/>
    <col min="6" max="6" width="7.28125" style="0" customWidth="1"/>
    <col min="7" max="7" width="7.57421875" style="0" bestFit="1" customWidth="1"/>
    <col min="8" max="9" width="6.57421875" style="0" bestFit="1" customWidth="1"/>
    <col min="10" max="10" width="7.57421875" style="0" customWidth="1"/>
    <col min="11" max="11" width="6.57421875" style="0" bestFit="1" customWidth="1"/>
  </cols>
  <sheetData>
    <row r="1" spans="1:11" ht="15">
      <c r="A1" s="26" t="s">
        <v>39</v>
      </c>
      <c r="B1" s="26" t="s">
        <v>41</v>
      </c>
      <c r="C1" s="26" t="s">
        <v>40</v>
      </c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</row>
    <row r="3" spans="1:11" ht="15">
      <c r="A3" s="26"/>
      <c r="B3" s="26"/>
      <c r="C3" s="23" t="s">
        <v>75</v>
      </c>
      <c r="D3" s="23" t="s">
        <v>76</v>
      </c>
      <c r="E3" s="23" t="s">
        <v>77</v>
      </c>
      <c r="F3" s="23" t="s">
        <v>78</v>
      </c>
      <c r="G3" s="23" t="s">
        <v>79</v>
      </c>
      <c r="H3" s="23" t="s">
        <v>80</v>
      </c>
      <c r="I3" s="23" t="s">
        <v>81</v>
      </c>
      <c r="J3" s="23" t="s">
        <v>82</v>
      </c>
      <c r="K3" s="23" t="s">
        <v>83</v>
      </c>
    </row>
    <row r="4" spans="1:11" ht="15">
      <c r="A4" s="10" t="s">
        <v>42</v>
      </c>
      <c r="B4" s="10" t="s">
        <v>71</v>
      </c>
      <c r="C4" s="10">
        <v>305</v>
      </c>
      <c r="D4" s="10">
        <v>305</v>
      </c>
      <c r="E4" s="10">
        <v>305</v>
      </c>
      <c r="F4" s="10">
        <v>305</v>
      </c>
      <c r="G4" s="10">
        <v>305</v>
      </c>
      <c r="H4" s="10">
        <v>305</v>
      </c>
      <c r="I4" s="10">
        <v>305</v>
      </c>
      <c r="J4" s="10">
        <v>305</v>
      </c>
      <c r="K4" s="10">
        <v>305</v>
      </c>
    </row>
    <row r="5" spans="1:11" ht="15">
      <c r="A5" s="10" t="s">
        <v>43</v>
      </c>
      <c r="B5" s="10" t="s">
        <v>59</v>
      </c>
      <c r="C5" s="15">
        <v>15.6</v>
      </c>
      <c r="D5" s="15">
        <v>15.6</v>
      </c>
      <c r="E5" s="15">
        <v>15.6</v>
      </c>
      <c r="F5" s="15">
        <v>15.6</v>
      </c>
      <c r="G5" s="15">
        <v>15.6</v>
      </c>
      <c r="H5" s="15">
        <v>15.6</v>
      </c>
      <c r="I5" s="15">
        <v>15.6</v>
      </c>
      <c r="J5" s="15">
        <v>15.6</v>
      </c>
      <c r="K5" s="15">
        <v>15.6</v>
      </c>
    </row>
    <row r="6" spans="1:11" ht="15.75">
      <c r="A6" s="12" t="s">
        <v>44</v>
      </c>
      <c r="B6" s="10" t="s">
        <v>60</v>
      </c>
      <c r="C6" s="10">
        <v>40</v>
      </c>
      <c r="D6" s="10">
        <v>50</v>
      </c>
      <c r="E6" s="10">
        <v>50</v>
      </c>
      <c r="F6" s="10">
        <v>40</v>
      </c>
      <c r="G6" s="10">
        <v>40</v>
      </c>
      <c r="H6" s="10">
        <v>40</v>
      </c>
      <c r="I6" s="10">
        <v>40</v>
      </c>
      <c r="J6" s="10">
        <v>40</v>
      </c>
      <c r="K6" s="10">
        <v>40</v>
      </c>
    </row>
    <row r="7" spans="1:11" ht="15.75">
      <c r="A7" s="13" t="s">
        <v>45</v>
      </c>
      <c r="B7" s="10" t="s">
        <v>61</v>
      </c>
      <c r="C7" s="10">
        <v>14.5</v>
      </c>
      <c r="D7" s="10">
        <v>14.5</v>
      </c>
      <c r="E7" s="10">
        <v>14.5</v>
      </c>
      <c r="F7" s="10">
        <v>14.5</v>
      </c>
      <c r="G7" s="10">
        <v>14.5</v>
      </c>
      <c r="H7" s="10">
        <v>14.5</v>
      </c>
      <c r="I7" s="10">
        <v>14.5</v>
      </c>
      <c r="J7" s="10">
        <v>14.5</v>
      </c>
      <c r="K7" s="10">
        <v>14.5</v>
      </c>
    </row>
    <row r="8" spans="1:11" ht="15.75">
      <c r="A8" s="14" t="s">
        <v>46</v>
      </c>
      <c r="B8" s="10" t="s">
        <v>62</v>
      </c>
      <c r="C8" s="10">
        <v>0.75</v>
      </c>
      <c r="D8" s="10">
        <v>0.82</v>
      </c>
      <c r="E8" s="10">
        <v>0.82</v>
      </c>
      <c r="F8" s="10">
        <v>0.75</v>
      </c>
      <c r="G8" s="10">
        <v>0.75</v>
      </c>
      <c r="H8" s="10">
        <v>0.75</v>
      </c>
      <c r="I8" s="10">
        <v>0.75</v>
      </c>
      <c r="J8" s="10">
        <v>0.75</v>
      </c>
      <c r="K8" s="10">
        <v>0.75</v>
      </c>
    </row>
    <row r="9" spans="1:11" ht="15.75">
      <c r="A9" s="10" t="s">
        <v>47</v>
      </c>
      <c r="B9" s="10" t="s">
        <v>59</v>
      </c>
      <c r="C9" s="10">
        <v>0.88</v>
      </c>
      <c r="D9" s="10">
        <v>1</v>
      </c>
      <c r="E9" s="10">
        <v>1</v>
      </c>
      <c r="F9" s="10">
        <v>0.88</v>
      </c>
      <c r="G9" s="10">
        <v>0.88</v>
      </c>
      <c r="H9" s="10">
        <v>0.88</v>
      </c>
      <c r="I9" s="10">
        <v>0.88</v>
      </c>
      <c r="J9" s="10">
        <v>0.88</v>
      </c>
      <c r="K9" s="10">
        <v>0.88</v>
      </c>
    </row>
    <row r="10" spans="1:11" ht="15">
      <c r="A10" s="10" t="s">
        <v>48</v>
      </c>
      <c r="B10" s="10" t="s">
        <v>63</v>
      </c>
      <c r="C10" s="15">
        <v>9.8</v>
      </c>
      <c r="D10" s="15">
        <v>21.3</v>
      </c>
      <c r="E10" s="15">
        <v>8.4</v>
      </c>
      <c r="F10" s="15">
        <v>15.7</v>
      </c>
      <c r="G10" s="15">
        <v>13.5</v>
      </c>
      <c r="H10" s="15">
        <v>21.9</v>
      </c>
      <c r="I10" s="15">
        <v>8.9</v>
      </c>
      <c r="J10" s="15">
        <v>26.4</v>
      </c>
      <c r="K10" s="15">
        <v>6.7</v>
      </c>
    </row>
    <row r="11" spans="1:11" ht="15">
      <c r="A11" s="10" t="s">
        <v>49</v>
      </c>
      <c r="B11" s="10" t="s">
        <v>64</v>
      </c>
      <c r="C11" s="5">
        <v>84</v>
      </c>
      <c r="D11" s="5">
        <v>124</v>
      </c>
      <c r="E11" s="5">
        <v>85</v>
      </c>
      <c r="F11" s="5">
        <v>155</v>
      </c>
      <c r="G11" s="5">
        <v>155</v>
      </c>
      <c r="H11" s="5">
        <v>84</v>
      </c>
      <c r="I11" s="5">
        <v>38</v>
      </c>
      <c r="J11" s="5">
        <v>65</v>
      </c>
      <c r="K11" s="5">
        <v>124</v>
      </c>
    </row>
    <row r="12" spans="1:11" ht="15">
      <c r="A12" s="10" t="s">
        <v>50</v>
      </c>
      <c r="B12" s="10" t="s">
        <v>64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>
      <c r="A13" s="10" t="s">
        <v>51</v>
      </c>
      <c r="B13" s="10" t="s">
        <v>59</v>
      </c>
      <c r="C13" s="18">
        <f>C11*2</f>
        <v>168</v>
      </c>
      <c r="D13" s="18">
        <f aca="true" t="shared" si="0" ref="D13:K13">D11*2</f>
        <v>248</v>
      </c>
      <c r="E13" s="18">
        <f t="shared" si="0"/>
        <v>170</v>
      </c>
      <c r="F13" s="18">
        <f t="shared" si="0"/>
        <v>310</v>
      </c>
      <c r="G13" s="18">
        <f t="shared" si="0"/>
        <v>310</v>
      </c>
      <c r="H13" s="18">
        <f t="shared" si="0"/>
        <v>168</v>
      </c>
      <c r="I13" s="18">
        <f t="shared" si="0"/>
        <v>76</v>
      </c>
      <c r="J13" s="18">
        <f t="shared" si="0"/>
        <v>130</v>
      </c>
      <c r="K13" s="18">
        <f t="shared" si="0"/>
        <v>248</v>
      </c>
    </row>
    <row r="14" spans="1:11" ht="15">
      <c r="A14" s="10" t="s">
        <v>52</v>
      </c>
      <c r="B14" s="10" t="s">
        <v>65</v>
      </c>
      <c r="C14" s="10">
        <f aca="true" t="shared" si="1" ref="C14:K14">(C13/C6)+C9</f>
        <v>5.08</v>
      </c>
      <c r="D14" s="10">
        <f t="shared" si="1"/>
        <v>5.96</v>
      </c>
      <c r="E14" s="10">
        <f t="shared" si="1"/>
        <v>4.4</v>
      </c>
      <c r="F14" s="10">
        <f t="shared" si="1"/>
        <v>8.63</v>
      </c>
      <c r="G14" s="10">
        <f t="shared" si="1"/>
        <v>8.63</v>
      </c>
      <c r="H14" s="10">
        <f t="shared" si="1"/>
        <v>5.08</v>
      </c>
      <c r="I14" s="10">
        <f t="shared" si="1"/>
        <v>2.78</v>
      </c>
      <c r="J14" s="10">
        <f t="shared" si="1"/>
        <v>4.13</v>
      </c>
      <c r="K14" s="10">
        <f t="shared" si="1"/>
        <v>7.08</v>
      </c>
    </row>
    <row r="15" spans="1:11" ht="15">
      <c r="A15" s="10" t="s">
        <v>53</v>
      </c>
      <c r="B15" s="10" t="s">
        <v>62</v>
      </c>
      <c r="C15" s="16">
        <f>C5/C14</f>
        <v>3.0708661417322833</v>
      </c>
      <c r="D15" s="16">
        <f aca="true" t="shared" si="2" ref="D15:K15">D5/D14</f>
        <v>2.61744966442953</v>
      </c>
      <c r="E15" s="16">
        <f t="shared" si="2"/>
        <v>3.545454545454545</v>
      </c>
      <c r="F15" s="16">
        <f t="shared" si="2"/>
        <v>1.8076477404403242</v>
      </c>
      <c r="G15" s="16">
        <f t="shared" si="2"/>
        <v>1.8076477404403242</v>
      </c>
      <c r="H15" s="16">
        <f t="shared" si="2"/>
        <v>3.0708661417322833</v>
      </c>
      <c r="I15" s="16">
        <f t="shared" si="2"/>
        <v>5.611510791366907</v>
      </c>
      <c r="J15" s="16">
        <f t="shared" si="2"/>
        <v>3.777239709443099</v>
      </c>
      <c r="K15" s="16">
        <f t="shared" si="2"/>
        <v>2.2033898305084745</v>
      </c>
    </row>
    <row r="16" spans="1:11" ht="15">
      <c r="A16" s="12" t="s">
        <v>54</v>
      </c>
      <c r="B16" s="10" t="s">
        <v>64</v>
      </c>
      <c r="C16" s="15">
        <f>C18/C19</f>
        <v>0.5</v>
      </c>
      <c r="D16" s="15">
        <f aca="true" t="shared" si="3" ref="D16:K16">D18/D19</f>
        <v>0.5</v>
      </c>
      <c r="E16" s="15">
        <f t="shared" si="3"/>
        <v>0.4999999999999999</v>
      </c>
      <c r="F16" s="15">
        <f t="shared" si="3"/>
        <v>0.5</v>
      </c>
      <c r="G16" s="15">
        <f t="shared" si="3"/>
        <v>0.5000000000000001</v>
      </c>
      <c r="H16" s="15">
        <f t="shared" si="3"/>
        <v>0.49999999999999994</v>
      </c>
      <c r="I16" s="15">
        <f t="shared" si="3"/>
        <v>0.5</v>
      </c>
      <c r="J16" s="15">
        <f t="shared" si="3"/>
        <v>0.5</v>
      </c>
      <c r="K16" s="15">
        <f t="shared" si="3"/>
        <v>0.5</v>
      </c>
    </row>
    <row r="17" spans="1:11" ht="15">
      <c r="A17" s="10" t="s">
        <v>55</v>
      </c>
      <c r="B17" s="10" t="s">
        <v>64</v>
      </c>
      <c r="C17" s="16">
        <f>C19/C20</f>
        <v>515.9055118110236</v>
      </c>
      <c r="D17" s="16">
        <f aca="true" t="shared" si="4" ref="D17:K17">D19/D20</f>
        <v>649.1275167785235</v>
      </c>
      <c r="E17" s="16">
        <f t="shared" si="4"/>
        <v>602.7272727272726</v>
      </c>
      <c r="F17" s="16">
        <f t="shared" si="4"/>
        <v>560.3707995365005</v>
      </c>
      <c r="G17" s="16">
        <f t="shared" si="4"/>
        <v>560.3707995365005</v>
      </c>
      <c r="H17" s="16">
        <f t="shared" si="4"/>
        <v>515.9055118110236</v>
      </c>
      <c r="I17" s="16">
        <f t="shared" si="4"/>
        <v>426.4748201438849</v>
      </c>
      <c r="J17" s="16">
        <f t="shared" si="4"/>
        <v>491.0411622276029</v>
      </c>
      <c r="K17" s="16">
        <f t="shared" si="4"/>
        <v>546.4406779661017</v>
      </c>
    </row>
    <row r="18" spans="1:13" ht="15">
      <c r="A18" s="10" t="s">
        <v>56</v>
      </c>
      <c r="B18" s="10" t="s">
        <v>64</v>
      </c>
      <c r="C18" s="16">
        <f>C20*C11*C15</f>
        <v>186.13906161673262</v>
      </c>
      <c r="D18" s="16">
        <f aca="true" t="shared" si="5" ref="D18:K18">D20*D11*D15</f>
        <v>597.2187676653476</v>
      </c>
      <c r="E18" s="16">
        <f t="shared" si="5"/>
        <v>161.4471452798191</v>
      </c>
      <c r="F18" s="16">
        <f t="shared" si="5"/>
        <v>550.2543810062182</v>
      </c>
      <c r="G18" s="16">
        <f t="shared" si="5"/>
        <v>473.1486715658565</v>
      </c>
      <c r="H18" s="16">
        <f t="shared" si="5"/>
        <v>415.9638213680045</v>
      </c>
      <c r="I18" s="16">
        <f t="shared" si="5"/>
        <v>76.47258338044092</v>
      </c>
      <c r="J18" s="16">
        <f t="shared" si="5"/>
        <v>388.01582815149806</v>
      </c>
      <c r="K18" s="16">
        <f t="shared" si="5"/>
        <v>187.85754663651784</v>
      </c>
      <c r="L18" s="22">
        <f>C18+D18+E18+F18+G18+H18+J18+K18</f>
        <v>2960.0452232899947</v>
      </c>
      <c r="M18" s="22">
        <f>I18</f>
        <v>76.47258338044092</v>
      </c>
    </row>
    <row r="19" spans="1:13" ht="15">
      <c r="A19" s="10" t="s">
        <v>57</v>
      </c>
      <c r="B19" s="10" t="s">
        <v>64</v>
      </c>
      <c r="C19" s="16">
        <f>C20*(C13*C15)</f>
        <v>372.27812323346524</v>
      </c>
      <c r="D19" s="16">
        <f aca="true" t="shared" si="6" ref="D19:K19">D20*(D13*D15)</f>
        <v>1194.4375353306953</v>
      </c>
      <c r="E19" s="16">
        <f t="shared" si="6"/>
        <v>322.89429055963825</v>
      </c>
      <c r="F19" s="16">
        <f t="shared" si="6"/>
        <v>1100.5087620124364</v>
      </c>
      <c r="G19" s="16">
        <f t="shared" si="6"/>
        <v>946.2973431317129</v>
      </c>
      <c r="H19" s="16">
        <f t="shared" si="6"/>
        <v>831.9276427360091</v>
      </c>
      <c r="I19" s="16">
        <f t="shared" si="6"/>
        <v>152.94516676088185</v>
      </c>
      <c r="J19" s="16">
        <f t="shared" si="6"/>
        <v>776.0316563029961</v>
      </c>
      <c r="K19" s="16">
        <f t="shared" si="6"/>
        <v>375.7150932730357</v>
      </c>
      <c r="L19" s="22">
        <f>C19+D19+E19+F19+G19+H19+J19+K19</f>
        <v>5920.090446579989</v>
      </c>
      <c r="M19" s="22">
        <f>I19</f>
        <v>152.94516676088185</v>
      </c>
    </row>
    <row r="20" spans="1:14" ht="15">
      <c r="A20" s="10" t="s">
        <v>58</v>
      </c>
      <c r="B20" s="10" t="s">
        <v>65</v>
      </c>
      <c r="C20" s="16">
        <f>C10*10^3/(C4*C7*C15)</f>
        <v>0.7216013682944152</v>
      </c>
      <c r="D20" s="16">
        <f aca="true" t="shared" si="7" ref="D20:K20">D10*10^3/(D4*D7*D15)</f>
        <v>1.840066095577684</v>
      </c>
      <c r="E20" s="16">
        <f t="shared" si="7"/>
        <v>0.5357220507022656</v>
      </c>
      <c r="F20" s="16">
        <f t="shared" si="7"/>
        <v>1.9638938412256675</v>
      </c>
      <c r="G20" s="16">
        <f t="shared" si="7"/>
        <v>1.6886985258946823</v>
      </c>
      <c r="H20" s="16">
        <f t="shared" si="7"/>
        <v>1.6125581597599687</v>
      </c>
      <c r="I20" s="16">
        <f t="shared" si="7"/>
        <v>0.35862648751286397</v>
      </c>
      <c r="J20" s="16">
        <f t="shared" si="7"/>
        <v>1.5803800495716833</v>
      </c>
      <c r="K20" s="16">
        <f t="shared" si="7"/>
        <v>0.6875679436448233</v>
      </c>
      <c r="L20" s="22">
        <f>SUM(C20:K20)-I20</f>
        <v>10.630488034671192</v>
      </c>
      <c r="M20" s="22">
        <f>I20</f>
        <v>0.35862648751286397</v>
      </c>
      <c r="N20" s="22">
        <f>L20+M20</f>
        <v>10.989114522184057</v>
      </c>
    </row>
    <row r="21" spans="1:11" ht="15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17" t="s">
        <v>66</v>
      </c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">
      <c r="A23" s="17" t="s">
        <v>67</v>
      </c>
      <c r="B23" s="9"/>
      <c r="C23" s="21"/>
      <c r="D23" s="21"/>
      <c r="E23" s="21"/>
      <c r="F23" s="21"/>
      <c r="G23" s="21"/>
      <c r="H23" s="21"/>
      <c r="I23" s="21"/>
      <c r="J23" s="21"/>
      <c r="K23" s="21"/>
    </row>
    <row r="24" spans="2:11" ht="15">
      <c r="B24" s="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5">
      <c r="A25" t="s">
        <v>68</v>
      </c>
      <c r="B25" s="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5">
      <c r="A27" s="27" t="s">
        <v>69</v>
      </c>
      <c r="B27" s="27"/>
      <c r="C27" s="9"/>
      <c r="D27" s="9"/>
      <c r="E27" s="9"/>
      <c r="F27" s="9"/>
      <c r="G27" s="9"/>
      <c r="H27" s="9"/>
      <c r="I27" s="9"/>
      <c r="J27" s="9"/>
      <c r="K27" s="9"/>
    </row>
    <row r="28" spans="3:11" ht="15"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t="s">
        <v>70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">
      <c r="A31" t="s">
        <v>72</v>
      </c>
      <c r="C31" s="9"/>
      <c r="D31" s="9"/>
      <c r="E31" s="9"/>
      <c r="F31" s="9"/>
      <c r="G31" s="9"/>
      <c r="H31" s="9"/>
      <c r="I31" s="9"/>
      <c r="J31" s="9"/>
      <c r="K31" s="9"/>
    </row>
    <row r="32" spans="3:11" ht="15"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t="s">
        <v>73</v>
      </c>
      <c r="C33" s="9"/>
      <c r="D33" s="9"/>
      <c r="E33" s="9"/>
      <c r="F33" s="9"/>
      <c r="G33" s="9"/>
      <c r="H33" s="9"/>
      <c r="I33" s="9"/>
      <c r="J33" s="9"/>
      <c r="K33" s="9"/>
    </row>
    <row r="35" ht="15">
      <c r="A35" t="s">
        <v>74</v>
      </c>
    </row>
  </sheetData>
  <sheetProtection/>
  <mergeCells count="4">
    <mergeCell ref="B1:B3"/>
    <mergeCell ref="A1:A3"/>
    <mergeCell ref="C1:K1"/>
    <mergeCell ref="A27:B2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2011-12-02T11:23:34Z</dcterms:modified>
  <cp:category/>
  <cp:version/>
  <cp:contentType/>
  <cp:contentStatus/>
</cp:coreProperties>
</file>